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6760" yWindow="1300" windowWidth="31700" windowHeight="21860" tabRatio="500"/>
  </bookViews>
  <sheets>
    <sheet name="Loan Loss Math" sheetId="3" r:id="rId1"/>
    <sheet name="Sheet4" sheetId="4" r:id="rId2"/>
    <sheet name="Sheet5" sheetId="5" r:id="rId3"/>
    <sheet name="Sheet6" sheetId="6" r:id="rId4"/>
    <sheet name="Sheet7" sheetId="7" r:id="rId5"/>
    <sheet name="Sheet8" sheetId="8" r:id="rId6"/>
    <sheet name="Sheet9" sheetId="9" r:id="rId7"/>
    <sheet name="Sheet10" sheetId="10" r:id="rId8"/>
    <sheet name="Sheet11" sheetId="11" r:id="rId9"/>
    <sheet name="Sheet12" sheetId="12" r:id="rId10"/>
    <sheet name="Sheet13" sheetId="13" r:id="rId11"/>
    <sheet name="Sheet14" sheetId="14" r:id="rId1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3" l="1"/>
  <c r="B13" i="3"/>
  <c r="C13" i="3"/>
  <c r="D9" i="3"/>
  <c r="D13" i="3"/>
  <c r="E13" i="3"/>
  <c r="F13" i="3"/>
  <c r="D8" i="3"/>
  <c r="A14" i="3"/>
  <c r="A15" i="3"/>
  <c r="A16" i="3"/>
  <c r="A17" i="3"/>
  <c r="A18" i="3"/>
  <c r="A19" i="3"/>
  <c r="B19" i="3"/>
  <c r="B18" i="3"/>
  <c r="B17" i="3"/>
  <c r="B16" i="3"/>
  <c r="B15" i="3"/>
  <c r="B14" i="3"/>
  <c r="C19" i="3"/>
  <c r="C18" i="3"/>
  <c r="C17" i="3"/>
  <c r="C16" i="3"/>
  <c r="C15" i="3"/>
  <c r="C14" i="3"/>
  <c r="D14" i="3"/>
  <c r="D15" i="3"/>
  <c r="D19" i="3"/>
  <c r="D17" i="3"/>
  <c r="D16" i="3"/>
  <c r="E14" i="3"/>
  <c r="F14" i="3"/>
  <c r="D18" i="3"/>
  <c r="E16" i="3"/>
  <c r="F16" i="3"/>
  <c r="E17" i="3"/>
  <c r="F17" i="3"/>
  <c r="E19" i="3"/>
  <c r="F19" i="3"/>
  <c r="E15" i="3"/>
  <c r="F15" i="3"/>
  <c r="E18" i="3"/>
  <c r="F18" i="3"/>
</calcChain>
</file>

<file path=xl/sharedStrings.xml><?xml version="1.0" encoding="utf-8"?>
<sst xmlns="http://schemas.openxmlformats.org/spreadsheetml/2006/main" count="23" uniqueCount="16">
  <si>
    <t xml:space="preserve"> </t>
  </si>
  <si>
    <t>Default rate</t>
  </si>
  <si>
    <t>Assumptions:</t>
  </si>
  <si>
    <t>Gross required  interest rate</t>
  </si>
  <si>
    <t>100 contracts</t>
  </si>
  <si>
    <t>Average contract length (months)</t>
  </si>
  <si>
    <t>Default Cost (annual,100 contracts)</t>
  </si>
  <si>
    <t>Admin Cost (GL fees)</t>
  </si>
  <si>
    <t>Interest Cost (required by investors)</t>
  </si>
  <si>
    <t>Average contract size</t>
  </si>
  <si>
    <t>Default+ Interest + Admin fees</t>
  </si>
  <si>
    <t>Assume total loss on every default</t>
  </si>
  <si>
    <t>Grateful Loan administration fee per contract</t>
  </si>
  <si>
    <t>Required investor return, net of fees &amp; defaults</t>
  </si>
  <si>
    <t>Net interest paid to investors, 100 contracts</t>
  </si>
  <si>
    <t>GL administrative fees on 100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</si>
</sst>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2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i/>
      <u/>
      <sz val="12"/>
      <color theme="1"/>
      <name val="Helvetica"/>
    </font>
    <font>
      <sz val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164" fontId="0" fillId="0" borderId="0" xfId="29" applyNumberFormat="1" applyFont="1"/>
    <xf numFmtId="9" fontId="0" fillId="0" borderId="0" xfId="29" applyFont="1" applyAlignment="1">
      <alignment horizontal="left"/>
    </xf>
    <xf numFmtId="164" fontId="0" fillId="0" borderId="0" xfId="29" applyNumberFormat="1" applyFont="1" applyAlignment="1">
      <alignment horizontal="right"/>
    </xf>
    <xf numFmtId="6" fontId="0" fillId="0" borderId="0" xfId="0" applyNumberFormat="1"/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164" fontId="0" fillId="2" borderId="0" xfId="29" applyNumberFormat="1" applyFont="1" applyFill="1"/>
    <xf numFmtId="164" fontId="0" fillId="0" borderId="0" xfId="29" applyNumberFormat="1" applyFont="1" applyAlignment="1">
      <alignment horizontal="left"/>
    </xf>
    <xf numFmtId="6" fontId="2" fillId="3" borderId="1" xfId="0" applyNumberFormat="1" applyFont="1" applyFill="1" applyBorder="1" applyAlignment="1">
      <alignment horizontal="right" wrapText="1"/>
    </xf>
    <xf numFmtId="6" fontId="0" fillId="3" borderId="0" xfId="0" applyNumberFormat="1" applyFill="1"/>
    <xf numFmtId="0" fontId="0" fillId="0" borderId="4" xfId="0" applyBorder="1" applyAlignment="1">
      <alignment horizontal="left"/>
    </xf>
    <xf numFmtId="6" fontId="0" fillId="0" borderId="5" xfId="0" applyNumberFormat="1" applyBorder="1"/>
    <xf numFmtId="0" fontId="0" fillId="0" borderId="6" xfId="0" applyBorder="1" applyAlignment="1">
      <alignment horizontal="left"/>
    </xf>
    <xf numFmtId="6" fontId="0" fillId="0" borderId="7" xfId="0" applyNumberFormat="1" applyBorder="1"/>
    <xf numFmtId="0" fontId="5" fillId="2" borderId="2" xfId="0" applyFont="1" applyFill="1" applyBorder="1" applyAlignment="1">
      <alignment horizontal="left"/>
    </xf>
    <xf numFmtId="0" fontId="0" fillId="2" borderId="3" xfId="0" applyFill="1" applyBorder="1"/>
    <xf numFmtId="0" fontId="2" fillId="3" borderId="1" xfId="0" applyFont="1" applyFill="1" applyBorder="1" applyAlignment="1">
      <alignment horizontal="right" wrapText="1"/>
    </xf>
    <xf numFmtId="0" fontId="0" fillId="2" borderId="0" xfId="0" applyFill="1" applyBorder="1"/>
    <xf numFmtId="0" fontId="0" fillId="0" borderId="0" xfId="0" applyBorder="1"/>
    <xf numFmtId="0" fontId="0" fillId="2" borderId="8" xfId="0" applyFill="1" applyBorder="1"/>
    <xf numFmtId="0" fontId="0" fillId="0" borderId="9" xfId="0" applyBorder="1"/>
    <xf numFmtId="0" fontId="0" fillId="2" borderId="4" xfId="0" applyFill="1" applyBorder="1" applyAlignment="1">
      <alignment horizontal="left"/>
    </xf>
    <xf numFmtId="0" fontId="0" fillId="2" borderId="5" xfId="0" applyFill="1" applyBorder="1"/>
    <xf numFmtId="6" fontId="0" fillId="2" borderId="5" xfId="0" applyNumberFormat="1" applyFill="1" applyBorder="1"/>
    <xf numFmtId="165" fontId="0" fillId="2" borderId="5" xfId="108" applyNumberFormat="1" applyFont="1" applyFill="1" applyBorder="1"/>
    <xf numFmtId="164" fontId="0" fillId="2" borderId="5" xfId="29" applyNumberFormat="1" applyFont="1" applyFill="1" applyBorder="1"/>
  </cellXfs>
  <cellStyles count="121">
    <cellStyle name="Comma" xfId="108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  <cellStyle name="Percent" xfId="2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150" zoomScaleNormal="150" zoomScalePageLayoutView="150" workbookViewId="0">
      <selection activeCell="B26" sqref="B26"/>
    </sheetView>
  </sheetViews>
  <sheetFormatPr baseColWidth="10" defaultColWidth="11.5703125" defaultRowHeight="13" x14ac:dyDescent="0"/>
  <cols>
    <col min="1" max="1" width="8" style="1" customWidth="1"/>
    <col min="2" max="2" width="12.85546875" customWidth="1"/>
    <col min="3" max="3" width="16" customWidth="1"/>
    <col min="4" max="5" width="12.5703125" customWidth="1"/>
    <col min="6" max="6" width="12.42578125" customWidth="1"/>
    <col min="7" max="7" width="11.28515625" customWidth="1"/>
    <col min="8" max="8" width="12.140625" customWidth="1"/>
    <col min="9" max="9" width="12.42578125" customWidth="1"/>
  </cols>
  <sheetData>
    <row r="1" spans="1:6">
      <c r="A1" s="16" t="s">
        <v>2</v>
      </c>
      <c r="B1" s="21"/>
      <c r="C1" s="21"/>
      <c r="D1" s="17"/>
    </row>
    <row r="2" spans="1:6">
      <c r="A2" s="23" t="s">
        <v>11</v>
      </c>
      <c r="B2" s="19"/>
      <c r="C2" s="19"/>
      <c r="D2" s="24"/>
    </row>
    <row r="3" spans="1:6">
      <c r="A3" s="23" t="s">
        <v>9</v>
      </c>
      <c r="B3" s="19"/>
      <c r="C3" s="19"/>
      <c r="D3" s="25">
        <v>1000</v>
      </c>
    </row>
    <row r="4" spans="1:6">
      <c r="A4" s="23" t="s">
        <v>5</v>
      </c>
      <c r="B4" s="19"/>
      <c r="C4" s="19"/>
      <c r="D4" s="26">
        <v>6</v>
      </c>
    </row>
    <row r="5" spans="1:6">
      <c r="A5" s="23" t="s">
        <v>12</v>
      </c>
      <c r="B5" s="19"/>
      <c r="C5" s="19"/>
      <c r="D5" s="25">
        <v>100</v>
      </c>
    </row>
    <row r="6" spans="1:6">
      <c r="A6" s="23" t="s">
        <v>13</v>
      </c>
      <c r="B6" s="19"/>
      <c r="C6" s="19"/>
      <c r="D6" s="27">
        <v>0.1</v>
      </c>
    </row>
    <row r="7" spans="1:6">
      <c r="A7" s="12" t="s">
        <v>4</v>
      </c>
      <c r="B7" s="20"/>
      <c r="C7" s="20"/>
      <c r="D7" s="13">
        <f>D3*100</f>
        <v>100000</v>
      </c>
    </row>
    <row r="8" spans="1:6">
      <c r="A8" s="12" t="s">
        <v>14</v>
      </c>
      <c r="B8" s="20"/>
      <c r="C8" s="20"/>
      <c r="D8" s="13">
        <f>D6*D7</f>
        <v>10000</v>
      </c>
    </row>
    <row r="9" spans="1:6" ht="14" thickBot="1">
      <c r="A9" s="14" t="s">
        <v>15</v>
      </c>
      <c r="B9" s="22"/>
      <c r="C9" s="22"/>
      <c r="D9" s="15">
        <f>D5*100</f>
        <v>10000</v>
      </c>
    </row>
    <row r="11" spans="1:6" ht="38" customHeight="1"/>
    <row r="12" spans="1:6" ht="39">
      <c r="A12" s="6" t="s">
        <v>1</v>
      </c>
      <c r="B12" s="10" t="s">
        <v>6</v>
      </c>
      <c r="C12" s="10" t="s">
        <v>8</v>
      </c>
      <c r="D12" s="18" t="s">
        <v>7</v>
      </c>
      <c r="E12" s="6" t="s">
        <v>10</v>
      </c>
      <c r="F12" s="7" t="s">
        <v>3</v>
      </c>
    </row>
    <row r="13" spans="1:6">
      <c r="A13" s="4">
        <v>0.02</v>
      </c>
      <c r="B13" s="11">
        <f>$D$7*A13*12/$D$4</f>
        <v>4000</v>
      </c>
      <c r="C13" s="11">
        <f>$D$3*100*$D$6</f>
        <v>10000</v>
      </c>
      <c r="D13" s="11">
        <f>$D$9</f>
        <v>10000</v>
      </c>
      <c r="E13" s="5">
        <f>SUM(B13:D13)</f>
        <v>24000</v>
      </c>
      <c r="F13" s="8">
        <f>E13/$D$7</f>
        <v>0.24</v>
      </c>
    </row>
    <row r="14" spans="1:6">
      <c r="A14" s="2">
        <f>A13+0.02</f>
        <v>0.04</v>
      </c>
      <c r="B14" s="11">
        <f>$D$7*A14*12/$D$4</f>
        <v>8000</v>
      </c>
      <c r="C14" s="11">
        <f>$D$3*100*$D$6</f>
        <v>10000</v>
      </c>
      <c r="D14" s="11">
        <f>$D$9</f>
        <v>10000</v>
      </c>
      <c r="E14" s="5">
        <f t="shared" ref="E14:E19" si="0">SUM(B14:D14)</f>
        <v>28000</v>
      </c>
      <c r="F14" s="8">
        <f>E14/$D$7</f>
        <v>0.28000000000000003</v>
      </c>
    </row>
    <row r="15" spans="1:6">
      <c r="A15" s="2">
        <f t="shared" ref="A15:A16" si="1">A14+0.02</f>
        <v>0.06</v>
      </c>
      <c r="B15" s="11">
        <f>$D$7*A15*12/$D$4</f>
        <v>12000</v>
      </c>
      <c r="C15" s="11">
        <f>$D$3*100*$D$6</f>
        <v>10000</v>
      </c>
      <c r="D15" s="11">
        <f>$D$9</f>
        <v>10000</v>
      </c>
      <c r="E15" s="5">
        <f t="shared" si="0"/>
        <v>32000</v>
      </c>
      <c r="F15" s="8">
        <f>E15/$D$7</f>
        <v>0.32</v>
      </c>
    </row>
    <row r="16" spans="1:6">
      <c r="A16" s="2">
        <f t="shared" si="1"/>
        <v>0.08</v>
      </c>
      <c r="B16" s="11">
        <f>$D$7*A16*12/$D$4</f>
        <v>16000</v>
      </c>
      <c r="C16" s="11">
        <f>$D$3*100*$D$6</f>
        <v>10000</v>
      </c>
      <c r="D16" s="11">
        <f>$D$9</f>
        <v>10000</v>
      </c>
      <c r="E16" s="5">
        <f t="shared" si="0"/>
        <v>36000</v>
      </c>
      <c r="F16" s="8">
        <f>E16/$D$7</f>
        <v>0.36</v>
      </c>
    </row>
    <row r="17" spans="1:6">
      <c r="A17" s="2">
        <f>A16+0.02</f>
        <v>0.1</v>
      </c>
      <c r="B17" s="11">
        <f>$D$7*A17*12/$D$4</f>
        <v>20000</v>
      </c>
      <c r="C17" s="11">
        <f>$D$3*100*$D$6</f>
        <v>10000</v>
      </c>
      <c r="D17" s="11">
        <f>$D$9</f>
        <v>10000</v>
      </c>
      <c r="E17" s="5">
        <f t="shared" si="0"/>
        <v>40000</v>
      </c>
      <c r="F17" s="8">
        <f>E17/$D$7</f>
        <v>0.4</v>
      </c>
    </row>
    <row r="18" spans="1:6">
      <c r="A18" s="2">
        <f>A17+0.02</f>
        <v>0.12000000000000001</v>
      </c>
      <c r="B18" s="11">
        <f>$D$7*A18*12/$D$4</f>
        <v>24000.000000000004</v>
      </c>
      <c r="C18" s="11">
        <f>$D$3*100*$D$6</f>
        <v>10000</v>
      </c>
      <c r="D18" s="11">
        <f>$D$9</f>
        <v>10000</v>
      </c>
      <c r="E18" s="5">
        <f t="shared" si="0"/>
        <v>44000</v>
      </c>
      <c r="F18" s="8">
        <f>E18/$D$7</f>
        <v>0.44</v>
      </c>
    </row>
    <row r="19" spans="1:6">
      <c r="A19" s="2">
        <f>A18+0.02</f>
        <v>0.14000000000000001</v>
      </c>
      <c r="B19" s="11">
        <f>$D$7*A19*12/$D$4</f>
        <v>28000.000000000004</v>
      </c>
      <c r="C19" s="11">
        <f>$D$3*100*$D$6</f>
        <v>10000</v>
      </c>
      <c r="D19" s="11">
        <f>$D$9</f>
        <v>10000</v>
      </c>
      <c r="E19" s="5">
        <f t="shared" si="0"/>
        <v>48000</v>
      </c>
      <c r="F19" s="8">
        <f>E19/$D$7</f>
        <v>0.48</v>
      </c>
    </row>
    <row r="20" spans="1:6">
      <c r="A20" s="9" t="s">
        <v>0</v>
      </c>
    </row>
    <row r="21" spans="1:6">
      <c r="A21" s="9" t="s">
        <v>0</v>
      </c>
    </row>
    <row r="22" spans="1:6">
      <c r="A22" s="9" t="s">
        <v>0</v>
      </c>
    </row>
    <row r="23" spans="1:6">
      <c r="A23" s="9" t="s">
        <v>0</v>
      </c>
    </row>
    <row r="24" spans="1:6">
      <c r="A24" s="9" t="s">
        <v>0</v>
      </c>
    </row>
    <row r="25" spans="1:6">
      <c r="A25" s="9" t="s">
        <v>0</v>
      </c>
    </row>
    <row r="26" spans="1:6">
      <c r="A26" s="9" t="s">
        <v>0</v>
      </c>
    </row>
    <row r="27" spans="1:6">
      <c r="A27" s="9" t="s">
        <v>0</v>
      </c>
    </row>
    <row r="28" spans="1:6">
      <c r="A28" s="9"/>
    </row>
    <row r="29" spans="1:6">
      <c r="A29" s="9"/>
    </row>
    <row r="30" spans="1:6">
      <c r="A30" s="9"/>
    </row>
    <row r="31" spans="1:6">
      <c r="A31" s="9"/>
    </row>
    <row r="32" spans="1:6">
      <c r="A32" s="9"/>
    </row>
    <row r="33" spans="1:1">
      <c r="A33" s="9"/>
    </row>
    <row r="34" spans="1:1">
      <c r="A34" s="3"/>
    </row>
    <row r="35" spans="1:1">
      <c r="A35" s="3"/>
    </row>
    <row r="36" spans="1:1">
      <c r="A36" s="3"/>
    </row>
  </sheetData>
  <phoneticPr fontId="6" type="noConversion"/>
  <printOptions horizontalCentered="1" verticalCentered="1"/>
  <pageMargins left="0.5" right="0.5" top="1" bottom="1" header="0.5" footer="0.5"/>
  <pageSetup orientation="landscape" horizontalDpi="4294967292" verticalDpi="4294967292"/>
  <headerFooter>
    <oddHeader>&amp;C&amp;14&amp;K000000Loan Loss Math</oddHeader>
    <oddFooter>&amp;L&amp;K000000The Grateful Loan.org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Loan Loss Math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</vt:vector>
  </TitlesOfParts>
  <Company>Greenwich Investment Research,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Hackett</dc:creator>
  <cp:lastModifiedBy>Chris Hackett</cp:lastModifiedBy>
  <cp:lastPrinted>2016-04-09T14:53:47Z</cp:lastPrinted>
  <dcterms:created xsi:type="dcterms:W3CDTF">2015-06-17T21:39:20Z</dcterms:created>
  <dcterms:modified xsi:type="dcterms:W3CDTF">2016-04-09T14:55:43Z</dcterms:modified>
</cp:coreProperties>
</file>